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MMUNICATIONS\Documentation de référence 104-120\Budget 2026\"/>
    </mc:Choice>
  </mc:AlternateContent>
  <xr:revisionPtr revIDLastSave="0" documentId="8_{A1A227D9-2328-4E98-8AFE-FA3B208AAF91}" xr6:coauthVersionLast="47" xr6:coauthVersionMax="47" xr10:uidLastSave="{00000000-0000-0000-0000-000000000000}"/>
  <bookViews>
    <workbookView xWindow="1920" yWindow="1920" windowWidth="22944" windowHeight="12024" xr2:uid="{E5D13A96-6643-450B-87D9-BD65B225636B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52" i="1"/>
  <c r="E37" i="1"/>
  <c r="E34" i="1"/>
  <c r="E63" i="1"/>
  <c r="F52" i="1"/>
  <c r="F37" i="1"/>
  <c r="F34" i="1"/>
  <c r="F63" i="1"/>
  <c r="G52" i="1"/>
  <c r="G37" i="1"/>
  <c r="G34" i="1"/>
  <c r="G63" i="1"/>
  <c r="H52" i="1"/>
  <c r="H37" i="1"/>
  <c r="H34" i="1"/>
  <c r="H63" i="1"/>
  <c r="I60" i="1"/>
  <c r="I56" i="1"/>
  <c r="I44" i="1"/>
  <c r="I46" i="1"/>
  <c r="I49" i="1"/>
  <c r="I52" i="1"/>
  <c r="I37" i="1"/>
  <c r="I2" i="1"/>
  <c r="I3" i="1"/>
  <c r="I4" i="1"/>
  <c r="I5" i="1"/>
  <c r="I6" i="1"/>
  <c r="I7" i="1"/>
  <c r="I9" i="1"/>
  <c r="L14" i="1"/>
  <c r="I14" i="1"/>
  <c r="L15" i="1"/>
  <c r="I15" i="1"/>
  <c r="I63" i="1"/>
  <c r="J52" i="1"/>
  <c r="J37" i="1"/>
  <c r="J34" i="1"/>
  <c r="J63" i="1"/>
  <c r="K52" i="1"/>
  <c r="K37" i="1"/>
  <c r="K34" i="1"/>
  <c r="K63" i="1"/>
  <c r="L52" i="1"/>
  <c r="L37" i="1"/>
  <c r="L34" i="1"/>
  <c r="L63" i="1"/>
  <c r="D60" i="1"/>
  <c r="D56" i="1"/>
  <c r="D52" i="1"/>
  <c r="D37" i="1"/>
  <c r="D34" i="1"/>
  <c r="D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tc={88824DD1-B557-42CC-81C5-34E1D95B54BF}</author>
    <author>tc={29C878DB-7F1F-416E-9418-49FB55D6A391}</author>
  </authors>
  <commentList>
    <comment ref="M43" authorId="0" shapeId="0" xr:uid="{88824DD1-B557-42CC-81C5-34E1D95B54B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je ne crois pas que sa devrais être dans l'opérationnel</t>
      </text>
    </comment>
    <comment ref="I47" authorId="1" shapeId="0" xr:uid="{29C878DB-7F1F-416E-9418-49FB55D6A3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Ajuster de facon plus réaliste voir Anthony</t>
      </text>
    </comment>
  </commentList>
</comments>
</file>

<file path=xl/sharedStrings.xml><?xml version="1.0" encoding="utf-8"?>
<sst xmlns="http://schemas.openxmlformats.org/spreadsheetml/2006/main" count="185" uniqueCount="146">
  <si>
    <t>Description / localisation</t>
  </si>
  <si>
    <t>Travaux</t>
  </si>
  <si>
    <t>Carrières et sablières</t>
  </si>
  <si>
    <t>Règlement d'emprunt</t>
  </si>
  <si>
    <t>Subvention</t>
  </si>
  <si>
    <t>Subvention AIRRL</t>
  </si>
  <si>
    <t>COMMENTAIRES</t>
  </si>
  <si>
    <t>Garage municipal actuel</t>
  </si>
  <si>
    <t>Mises aux normes et agrandissement du garage municipal</t>
  </si>
  <si>
    <t>Achat pelle hydraulique</t>
  </si>
  <si>
    <t>Approvisionnement</t>
  </si>
  <si>
    <t xml:space="preserve">Remplace la location </t>
  </si>
  <si>
    <t>Achat chageuses pelleteuse (backhoe)</t>
  </si>
  <si>
    <t>Achat camion 10 roues</t>
  </si>
  <si>
    <t>Achat camionnette mobile #7</t>
  </si>
  <si>
    <t>Achat camionnette mobile #5</t>
  </si>
  <si>
    <t>Implantation corridor scolaire Masham/Wakefield</t>
  </si>
  <si>
    <t>Implantation d'un corridor scolaire à Masham et Wakefield, signalisation, marquage etc</t>
  </si>
  <si>
    <t>Cléo-Fournier, chemin</t>
  </si>
  <si>
    <t>Rechargement changement de ponceaux et revêtement bitumineux</t>
  </si>
  <si>
    <t>Vallée de Wakefield, chemin</t>
  </si>
  <si>
    <t>Burnside, chemin</t>
  </si>
  <si>
    <t>Projet Gauveau-Labelle</t>
  </si>
  <si>
    <t>Étude pour la rétention des eaux pluviales (phase 2)</t>
  </si>
  <si>
    <t>Érables, chemin</t>
  </si>
  <si>
    <t>Riverside, chemin</t>
  </si>
  <si>
    <t>Stabilisation paroi de roc</t>
  </si>
  <si>
    <t>Rivière, chemin de la</t>
  </si>
  <si>
    <t>Old River, chemin</t>
  </si>
  <si>
    <t>Remplacement de ponceau</t>
  </si>
  <si>
    <t>Pritchard, chemin</t>
  </si>
  <si>
    <t>Mahon Nord, chemin</t>
  </si>
  <si>
    <t>Usher, chemin</t>
  </si>
  <si>
    <t>Passe-Partout, chemin</t>
  </si>
  <si>
    <t>Ch. Clark Intersection ch. Edelweiss</t>
  </si>
  <si>
    <t>Contrat 2025 - à compléter</t>
  </si>
  <si>
    <t>Conversion luminaires de rue - ciel sombre</t>
  </si>
  <si>
    <t>BC 16565, 18467, 18292</t>
  </si>
  <si>
    <t>Divers endroits</t>
  </si>
  <si>
    <t>Remplacement de ponceaux de drainage</t>
  </si>
  <si>
    <t>Localisation</t>
  </si>
  <si>
    <t>Mise aux normes du réseau d'égout</t>
  </si>
  <si>
    <t>Subv. FCM</t>
  </si>
  <si>
    <t>FRPTJ</t>
  </si>
  <si>
    <t xml:space="preserve">Subv. CSHVO </t>
  </si>
  <si>
    <t>Subv. FRR</t>
  </si>
  <si>
    <t>Subv. Canada</t>
  </si>
  <si>
    <t xml:space="preserve">Hotel de ville </t>
  </si>
  <si>
    <t>Subvention confirmée</t>
  </si>
  <si>
    <t>Améliorations Aréna</t>
  </si>
  <si>
    <t>Aquisition d'une nouvelle surfaceuse</t>
  </si>
  <si>
    <t>Critique (bris 77 000$)</t>
  </si>
  <si>
    <t>Centre Wakefield La Pêche</t>
  </si>
  <si>
    <t>Programme de caractérisation des batîments OMHS</t>
  </si>
  <si>
    <t xml:space="preserve">Rapport mise hors service </t>
  </si>
  <si>
    <t>Note aux états financiers</t>
  </si>
  <si>
    <t>Rénovation des descentes parc de La Paix et Geggie</t>
  </si>
  <si>
    <t>Correctifs pour la sécurité (problématique d'érosion)</t>
  </si>
  <si>
    <t>Parc Roquebrune</t>
  </si>
  <si>
    <t xml:space="preserve">Plan, devis de construction et étude </t>
  </si>
  <si>
    <t>Presbytère</t>
  </si>
  <si>
    <t xml:space="preserve">Production des plans d'architecture et de construction </t>
  </si>
  <si>
    <t>Sentier Wakefield-Low</t>
  </si>
  <si>
    <t>Véloroute</t>
  </si>
  <si>
    <t>Subention confirmée et demandes à venir 2026 (Transcan et PAFSPA)</t>
  </si>
  <si>
    <t>Parc Central</t>
  </si>
  <si>
    <t xml:space="preserve">Boucle de sentier, paysagement, butte de glisse, circuit éducatif, terrain pétanque, terrain de volleyball </t>
  </si>
  <si>
    <t>Subention confirmée et demandes à venir 2026</t>
  </si>
  <si>
    <t>TOTAL</t>
  </si>
  <si>
    <t>Équipements informatiques</t>
  </si>
  <si>
    <t>Équipements en inventaire pour deux ans</t>
  </si>
  <si>
    <t>Organisation documentaire informatisé</t>
  </si>
  <si>
    <t>MI consultants</t>
  </si>
  <si>
    <t>Réfection caserne Arthur Sincennes</t>
  </si>
  <si>
    <t>Système d'air au CO2</t>
  </si>
  <si>
    <t>Achat équipement outilage</t>
  </si>
  <si>
    <t>Habits de combats</t>
  </si>
  <si>
    <t xml:space="preserve">Légende </t>
  </si>
  <si>
    <t xml:space="preserve">    Critique pour le fonctionnement de l'infrastructure</t>
  </si>
  <si>
    <t xml:space="preserve">    À retirer du PTI - corriger - va à l'opérationnel</t>
  </si>
  <si>
    <t xml:space="preserve">    Une subvention est déja associée au projet - Confirmée</t>
  </si>
  <si>
    <t xml:space="preserve">    Demande subvention à faire - pourrait cadrer dans un programme (PAFIRSPA-PAFIRS-KRAFT-HEINZ)</t>
  </si>
  <si>
    <t>TP0074</t>
  </si>
  <si>
    <t>TP0076</t>
  </si>
  <si>
    <t>TP0046</t>
  </si>
  <si>
    <t>TP0045</t>
  </si>
  <si>
    <t>TP0044</t>
  </si>
  <si>
    <t>TP0075</t>
  </si>
  <si>
    <t>TP0013</t>
  </si>
  <si>
    <t>TP0073</t>
  </si>
  <si>
    <t>TP0007</t>
  </si>
  <si>
    <t>TP0019</t>
  </si>
  <si>
    <t>TP0018</t>
  </si>
  <si>
    <t>TP0016</t>
  </si>
  <si>
    <t>TP0017</t>
  </si>
  <si>
    <t>TP0068</t>
  </si>
  <si>
    <t>TP0012</t>
  </si>
  <si>
    <t>TP0069</t>
  </si>
  <si>
    <t>TP0070</t>
  </si>
  <si>
    <t>TP0071</t>
  </si>
  <si>
    <t>CS002</t>
  </si>
  <si>
    <t>CS003</t>
  </si>
  <si>
    <t>IPEV026</t>
  </si>
  <si>
    <t>IPEV021</t>
  </si>
  <si>
    <t>IPEV022</t>
  </si>
  <si>
    <t>IPEV008</t>
  </si>
  <si>
    <t>IPEV018</t>
  </si>
  <si>
    <t>IPEV023</t>
  </si>
  <si>
    <t>IPEV024</t>
  </si>
  <si>
    <t>FIN001</t>
  </si>
  <si>
    <t>FIN002</t>
  </si>
  <si>
    <t>TP0072</t>
  </si>
  <si>
    <t>TP0010</t>
  </si>
  <si>
    <t>ADM004</t>
  </si>
  <si>
    <t>Parent chemin</t>
  </si>
  <si>
    <t xml:space="preserve">Renaud, chemin </t>
  </si>
  <si>
    <t>TP0029</t>
  </si>
  <si>
    <t>TP0025</t>
  </si>
  <si>
    <t>TP0030</t>
  </si>
  <si>
    <t xml:space="preserve">Brunette, chemin </t>
  </si>
  <si>
    <t>PT0023</t>
  </si>
  <si>
    <t xml:space="preserve">Plunkett, Newcommon, chemin </t>
  </si>
  <si>
    <t>TP0011</t>
  </si>
  <si>
    <t>TP0038</t>
  </si>
  <si>
    <t>IPEV003</t>
  </si>
  <si>
    <t>IPEV025</t>
  </si>
  <si>
    <t>Parc des Loups</t>
  </si>
  <si>
    <t>Panneaux de bienvenue entrée des villages</t>
  </si>
  <si>
    <t>Études préliminaires, conception, plan et devis</t>
  </si>
  <si>
    <t>Réfection complète du chemin</t>
  </si>
  <si>
    <t>Ajout luminaires de rue</t>
  </si>
  <si>
    <t>Traitement de surface - Divers chemins</t>
  </si>
  <si>
    <t>Riverside, entre MacLaren et Sully</t>
  </si>
  <si>
    <t>Sentier Wakefield-Chelsea</t>
  </si>
  <si>
    <t>Amélioration du chemin et ajout d'un cul-de-sac</t>
  </si>
  <si>
    <t>Revêtements  bitumineux - Perimètre urbain</t>
  </si>
  <si>
    <t>Asphaltage de troncon en gravier  (Masham et Wakefield)</t>
  </si>
  <si>
    <t>Ajout de luminaire de rue aux intersections importantes</t>
  </si>
  <si>
    <t>Remise en état et asphaltage</t>
  </si>
  <si>
    <t xml:space="preserve">Remise en état et mise en place traitement de surface </t>
  </si>
  <si>
    <t>Ch. Clark - Remplacement de ponceaux et rechargement</t>
  </si>
  <si>
    <t>Travaux divers</t>
  </si>
  <si>
    <t>Sécurité civile</t>
  </si>
  <si>
    <t>TECQ</t>
  </si>
  <si>
    <t>Modernisation &amp; remise à niveau - suite 2025</t>
  </si>
  <si>
    <t>Remplacement critique - AO 2026 et livraison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</si>
</sst>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\ &quot;$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4"/>
      <color rgb="FF000000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CBFA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1" xfId="0" applyFont="1" applyBorder="1" applyAlignment="1">
      <alignment vertical="center"/>
    </xf>
    <xf numFmtId="44" fontId="6" fillId="0" borderId="1" xfId="1" applyFont="1" applyFill="1" applyBorder="1" applyAlignment="1">
      <alignment vertical="center" wrapText="1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vertical="center" wrapText="1"/>
    </xf>
    <xf numFmtId="44" fontId="4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6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right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left" vertical="center"/>
    </xf>
    <xf numFmtId="44" fontId="7" fillId="0" borderId="1" xfId="1" applyFont="1" applyFill="1" applyBorder="1" applyAlignment="1">
      <alignment vertical="center"/>
    </xf>
    <xf numFmtId="44" fontId="7" fillId="0" borderId="1" xfId="1" applyFont="1" applyFill="1" applyBorder="1" applyAlignment="1">
      <alignment horizontal="right" vertical="center" wrapText="1"/>
    </xf>
    <xf numFmtId="44" fontId="7" fillId="0" borderId="1" xfId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44" fontId="2" fillId="2" borderId="8" xfId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44" fontId="4" fillId="0" borderId="8" xfId="0" applyNumberFormat="1" applyFont="1" applyBorder="1"/>
    <xf numFmtId="0" fontId="3" fillId="0" borderId="8" xfId="0" applyFont="1" applyBorder="1"/>
    <xf numFmtId="0" fontId="2" fillId="2" borderId="1" xfId="1" applyNumberFormat="1" applyFont="1" applyFill="1" applyBorder="1" applyAlignment="1">
      <alignment horizontal="center" vertical="center" wrapText="1"/>
    </xf>
    <xf numFmtId="44" fontId="2" fillId="0" borderId="1" xfId="1" applyFont="1" applyFill="1" applyBorder="1"/>
    <xf numFmtId="44" fontId="7" fillId="0" borderId="8" xfId="0" applyNumberFormat="1" applyFont="1" applyBorder="1" applyAlignment="1">
      <alignment horizontal="right" vertical="center" wrapText="1"/>
    </xf>
    <xf numFmtId="44" fontId="2" fillId="0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4" fontId="6" fillId="0" borderId="6" xfId="1" applyFont="1" applyFill="1" applyBorder="1" applyAlignment="1">
      <alignment vertical="center" wrapText="1"/>
    </xf>
    <xf numFmtId="44" fontId="7" fillId="0" borderId="6" xfId="1" applyFont="1" applyFill="1" applyBorder="1" applyAlignment="1">
      <alignment horizontal="center" vertical="center"/>
    </xf>
    <xf numFmtId="44" fontId="4" fillId="0" borderId="9" xfId="0" applyNumberFormat="1" applyFont="1" applyBorder="1"/>
    <xf numFmtId="0" fontId="4" fillId="0" borderId="0" xfId="0" applyFont="1" applyAlignment="1">
      <alignment horizontal="center" vertical="center" wrapText="1"/>
    </xf>
    <xf numFmtId="44" fontId="6" fillId="0" borderId="0" xfId="1" applyFont="1" applyFill="1" applyBorder="1" applyAlignment="1">
      <alignment vertical="center" wrapText="1"/>
    </xf>
    <xf numFmtId="44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4" fillId="0" borderId="0" xfId="1" applyFont="1" applyFill="1" applyBorder="1"/>
    <xf numFmtId="44" fontId="3" fillId="0" borderId="4" xfId="1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1BF11273-C8A2-4DF7-9BC0-6143664985E1}" userId="S::urn:spo:tenantanon#495faded-397f-4e38-8dd8-8603e9b002d2::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43" dT="2026-01-16T18:49:45.79" personId="{1BF11273-C8A2-4DF7-9BC0-6143664985E1}" id="{88824DD1-B557-42CC-81C5-34E1D95B54BF}">
    <text>je ne crois pas que sa devrais être dans l'opérationnel</text>
  </threadedComment>
  <threadedComment ref="I47" dT="2026-01-19T17:33:26.24" personId="{1BF11273-C8A2-4DF7-9BC0-6143664985E1}" id="{29C878DB-7F1F-416E-9418-49FB55D6A391}">
    <text>Ajuster de facon plus réaliste voir Anthony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CBD2-907A-4EA2-B2DD-6A0EBE1D82E5}">
  <sheetPr>
    <pageSetUpPr fitToPage="1"/>
  </sheetPr>
  <dimension ref="A1:N71"/>
  <sheetViews>
    <sheetView tabSelected="1" zoomScale="60" zoomScaleNormal="60" workbookViewId="0">
      <selection activeCell="B31" sqref="B31"/>
    </sheetView>
  </sheetViews>
  <sheetFormatPr baseColWidth="10" defaultColWidth="9.109375" defaultRowHeight="18" x14ac:dyDescent="0.35"/>
  <cols>
    <col min="1" max="1" width="12.6640625" style="19" bestFit="1" customWidth="1"/>
    <col min="2" max="2" width="87.5546875" style="18" customWidth="1"/>
    <col min="3" max="3" width="124.6640625" style="20" customWidth="1"/>
    <col min="4" max="4" width="26.109375" style="20" bestFit="1" customWidth="1"/>
    <col min="5" max="6" width="26.6640625" style="20" bestFit="1" customWidth="1"/>
    <col min="7" max="7" width="26.109375" style="20" bestFit="1" customWidth="1"/>
    <col min="8" max="8" width="23.88671875" style="20" bestFit="1" customWidth="1"/>
    <col min="9" max="9" width="35.88671875" style="20" customWidth="1"/>
    <col min="10" max="11" width="23.33203125" style="20" bestFit="1" customWidth="1"/>
    <col min="12" max="12" width="26.109375" style="20" bestFit="1" customWidth="1"/>
    <col min="13" max="13" width="88.44140625" style="18" bestFit="1" customWidth="1"/>
    <col min="14" max="16384" width="9.109375" style="18"/>
  </cols>
  <sheetData>
    <row r="1" spans="1:14" s="39" customFormat="1" ht="79.5" customHeight="1" x14ac:dyDescent="0.35">
      <c r="A1" s="21"/>
      <c r="B1" s="22" t="s">
        <v>0</v>
      </c>
      <c r="C1" s="23" t="s">
        <v>1</v>
      </c>
      <c r="D1" s="24">
        <v>2026</v>
      </c>
      <c r="E1" s="24">
        <v>2027</v>
      </c>
      <c r="F1" s="24">
        <v>2028</v>
      </c>
      <c r="G1" s="23" t="s">
        <v>143</v>
      </c>
      <c r="H1" s="23" t="s">
        <v>2</v>
      </c>
      <c r="I1" s="23" t="s">
        <v>3</v>
      </c>
      <c r="J1" s="23" t="s">
        <v>4</v>
      </c>
      <c r="K1" s="23" t="s">
        <v>5</v>
      </c>
      <c r="L1" s="23" t="s">
        <v>142</v>
      </c>
      <c r="M1" s="33" t="s">
        <v>6</v>
      </c>
    </row>
    <row r="2" spans="1:14" s="39" customFormat="1" x14ac:dyDescent="0.35">
      <c r="A2" s="25" t="s">
        <v>111</v>
      </c>
      <c r="B2" s="1" t="s">
        <v>7</v>
      </c>
      <c r="C2" s="2" t="s">
        <v>8</v>
      </c>
      <c r="D2" s="3">
        <v>500000</v>
      </c>
      <c r="E2" s="3"/>
      <c r="F2" s="3"/>
      <c r="G2" s="4"/>
      <c r="H2" s="4"/>
      <c r="I2" s="4">
        <f t="shared" ref="I2:I7" si="0">D2</f>
        <v>500000</v>
      </c>
      <c r="J2" s="4"/>
      <c r="K2" s="4"/>
      <c r="L2" s="4"/>
      <c r="M2" s="34"/>
    </row>
    <row r="3" spans="1:14" s="39" customFormat="1" x14ac:dyDescent="0.35">
      <c r="A3" s="26" t="s">
        <v>82</v>
      </c>
      <c r="B3" s="1" t="s">
        <v>9</v>
      </c>
      <c r="C3" s="2" t="s">
        <v>10</v>
      </c>
      <c r="D3" s="3">
        <v>357000</v>
      </c>
      <c r="E3" s="3"/>
      <c r="F3" s="3"/>
      <c r="G3" s="5"/>
      <c r="H3" s="5"/>
      <c r="I3" s="4">
        <f t="shared" si="0"/>
        <v>357000</v>
      </c>
      <c r="J3" s="5"/>
      <c r="K3" s="5"/>
      <c r="L3" s="5"/>
      <c r="M3" s="35" t="s">
        <v>11</v>
      </c>
      <c r="N3" s="18"/>
    </row>
    <row r="4" spans="1:14" s="39" customFormat="1" x14ac:dyDescent="0.35">
      <c r="A4" s="25" t="s">
        <v>83</v>
      </c>
      <c r="B4" s="1" t="s">
        <v>12</v>
      </c>
      <c r="C4" s="2" t="s">
        <v>10</v>
      </c>
      <c r="D4" s="3">
        <v>250000</v>
      </c>
      <c r="E4" s="3"/>
      <c r="F4" s="3"/>
      <c r="G4" s="4"/>
      <c r="H4" s="4"/>
      <c r="I4" s="4">
        <f t="shared" si="0"/>
        <v>250000</v>
      </c>
      <c r="J4" s="4"/>
      <c r="K4" s="4"/>
      <c r="L4" s="4"/>
      <c r="M4" s="35" t="s">
        <v>11</v>
      </c>
      <c r="N4" s="18"/>
    </row>
    <row r="5" spans="1:14" s="39" customFormat="1" x14ac:dyDescent="0.35">
      <c r="A5" s="26" t="s">
        <v>84</v>
      </c>
      <c r="B5" s="1" t="s">
        <v>13</v>
      </c>
      <c r="C5" s="2" t="s">
        <v>10</v>
      </c>
      <c r="D5" s="3">
        <v>550000</v>
      </c>
      <c r="E5" s="3">
        <v>350000</v>
      </c>
      <c r="F5" s="3"/>
      <c r="G5" s="5"/>
      <c r="H5" s="5"/>
      <c r="I5" s="4">
        <f t="shared" si="0"/>
        <v>550000</v>
      </c>
      <c r="J5" s="5"/>
      <c r="K5" s="5"/>
      <c r="L5" s="5"/>
      <c r="M5" s="35"/>
      <c r="N5" s="18"/>
    </row>
    <row r="6" spans="1:14" s="39" customFormat="1" x14ac:dyDescent="0.35">
      <c r="A6" s="25" t="s">
        <v>85</v>
      </c>
      <c r="B6" s="1" t="s">
        <v>14</v>
      </c>
      <c r="C6" s="2" t="s">
        <v>10</v>
      </c>
      <c r="D6" s="3">
        <v>85000</v>
      </c>
      <c r="E6" s="3"/>
      <c r="F6" s="3"/>
      <c r="G6" s="4"/>
      <c r="H6" s="4"/>
      <c r="I6" s="4">
        <f t="shared" si="0"/>
        <v>85000</v>
      </c>
      <c r="J6" s="4"/>
      <c r="K6" s="4"/>
      <c r="L6" s="4"/>
      <c r="M6" s="35"/>
      <c r="N6" s="18"/>
    </row>
    <row r="7" spans="1:14" x14ac:dyDescent="0.35">
      <c r="A7" s="26" t="s">
        <v>86</v>
      </c>
      <c r="B7" s="1" t="s">
        <v>15</v>
      </c>
      <c r="C7" s="2" t="s">
        <v>10</v>
      </c>
      <c r="D7" s="3">
        <v>80000</v>
      </c>
      <c r="E7" s="3"/>
      <c r="F7" s="3"/>
      <c r="G7" s="5"/>
      <c r="H7" s="5"/>
      <c r="I7" s="4">
        <f t="shared" si="0"/>
        <v>80000</v>
      </c>
      <c r="J7" s="5"/>
      <c r="K7" s="5"/>
      <c r="L7" s="5"/>
      <c r="M7" s="35"/>
    </row>
    <row r="8" spans="1:14" x14ac:dyDescent="0.35">
      <c r="A8" s="25" t="s">
        <v>87</v>
      </c>
      <c r="B8" s="1" t="s">
        <v>16</v>
      </c>
      <c r="C8" s="2" t="s">
        <v>17</v>
      </c>
      <c r="D8" s="3">
        <v>360000</v>
      </c>
      <c r="E8" s="3"/>
      <c r="F8" s="3"/>
      <c r="G8" s="4"/>
      <c r="H8" s="4"/>
      <c r="I8" s="4">
        <v>80000</v>
      </c>
      <c r="J8" s="4">
        <v>280000</v>
      </c>
      <c r="K8" s="4"/>
      <c r="L8" s="4"/>
      <c r="M8" s="35"/>
    </row>
    <row r="9" spans="1:14" x14ac:dyDescent="0.35">
      <c r="A9" s="26" t="s">
        <v>88</v>
      </c>
      <c r="B9" s="1" t="s">
        <v>18</v>
      </c>
      <c r="C9" s="2" t="s">
        <v>19</v>
      </c>
      <c r="D9" s="3">
        <v>2700000</v>
      </c>
      <c r="E9" s="3"/>
      <c r="F9" s="3"/>
      <c r="G9" s="5">
        <v>1700000</v>
      </c>
      <c r="H9" s="5">
        <v>500000</v>
      </c>
      <c r="I9" s="5">
        <f>SUM(D9-G9-H9)</f>
        <v>500000</v>
      </c>
      <c r="J9" s="5"/>
      <c r="K9" s="5"/>
      <c r="L9" s="5"/>
      <c r="M9" s="35"/>
    </row>
    <row r="10" spans="1:14" x14ac:dyDescent="0.35">
      <c r="A10" s="25" t="s">
        <v>89</v>
      </c>
      <c r="B10" s="1" t="s">
        <v>20</v>
      </c>
      <c r="C10" s="2" t="s">
        <v>128</v>
      </c>
      <c r="D10" s="3">
        <v>250000</v>
      </c>
      <c r="E10" s="3">
        <v>100000</v>
      </c>
      <c r="F10" s="3">
        <v>3000000</v>
      </c>
      <c r="G10" s="4"/>
      <c r="H10" s="4"/>
      <c r="I10" s="4">
        <v>250000</v>
      </c>
      <c r="J10" s="4"/>
      <c r="K10" s="4"/>
      <c r="L10" s="4"/>
      <c r="M10" s="35"/>
    </row>
    <row r="11" spans="1:14" x14ac:dyDescent="0.35">
      <c r="A11" s="26" t="s">
        <v>90</v>
      </c>
      <c r="B11" s="1" t="s">
        <v>21</v>
      </c>
      <c r="C11" s="2" t="s">
        <v>128</v>
      </c>
      <c r="D11" s="3">
        <v>200000</v>
      </c>
      <c r="E11" s="3">
        <v>15000</v>
      </c>
      <c r="F11" s="3">
        <v>3000000</v>
      </c>
      <c r="G11" s="5"/>
      <c r="H11" s="5"/>
      <c r="I11" s="5">
        <v>200000</v>
      </c>
      <c r="J11" s="5"/>
      <c r="K11" s="5"/>
      <c r="L11" s="5"/>
      <c r="M11" s="36"/>
    </row>
    <row r="12" spans="1:14" x14ac:dyDescent="0.35">
      <c r="A12" s="26" t="s">
        <v>91</v>
      </c>
      <c r="B12" s="1" t="s">
        <v>22</v>
      </c>
      <c r="C12" s="2" t="s">
        <v>23</v>
      </c>
      <c r="D12" s="3">
        <v>60000</v>
      </c>
      <c r="E12" s="3">
        <v>520000</v>
      </c>
      <c r="F12" s="3"/>
      <c r="G12" s="5"/>
      <c r="H12" s="5"/>
      <c r="I12" s="5">
        <v>60000</v>
      </c>
      <c r="J12" s="5"/>
      <c r="K12" s="5"/>
      <c r="L12" s="5"/>
      <c r="M12" s="36"/>
    </row>
    <row r="13" spans="1:14" x14ac:dyDescent="0.35">
      <c r="A13" s="26"/>
      <c r="B13" s="1" t="s">
        <v>24</v>
      </c>
      <c r="C13" s="2" t="s">
        <v>128</v>
      </c>
      <c r="D13" s="3">
        <v>60000</v>
      </c>
      <c r="E13" s="3"/>
      <c r="F13" s="3"/>
      <c r="G13" s="5"/>
      <c r="H13" s="5"/>
      <c r="I13" s="5">
        <v>60000</v>
      </c>
      <c r="J13" s="5"/>
      <c r="K13" s="5"/>
      <c r="L13" s="5"/>
      <c r="M13" s="36"/>
    </row>
    <row r="14" spans="1:14" x14ac:dyDescent="0.35">
      <c r="A14" s="26" t="s">
        <v>93</v>
      </c>
      <c r="B14" s="1" t="s">
        <v>25</v>
      </c>
      <c r="C14" s="2" t="s">
        <v>26</v>
      </c>
      <c r="D14" s="3">
        <v>1100000</v>
      </c>
      <c r="E14" s="3"/>
      <c r="F14" s="3"/>
      <c r="G14" s="5"/>
      <c r="H14" s="5"/>
      <c r="I14" s="5">
        <f>SUM(D14-L14)</f>
        <v>275000</v>
      </c>
      <c r="J14" s="5"/>
      <c r="K14" s="5"/>
      <c r="L14" s="5">
        <f>D14*0.75</f>
        <v>825000</v>
      </c>
      <c r="M14" s="36"/>
    </row>
    <row r="15" spans="1:14" x14ac:dyDescent="0.35">
      <c r="A15" s="26" t="s">
        <v>94</v>
      </c>
      <c r="B15" s="1" t="s">
        <v>27</v>
      </c>
      <c r="C15" s="2" t="s">
        <v>26</v>
      </c>
      <c r="D15" s="3">
        <v>500000</v>
      </c>
      <c r="E15" s="3"/>
      <c r="F15" s="3"/>
      <c r="G15" s="5"/>
      <c r="H15" s="5"/>
      <c r="I15" s="5">
        <f>SUM(D15-L15)</f>
        <v>125000</v>
      </c>
      <c r="J15" s="5"/>
      <c r="K15" s="5"/>
      <c r="L15" s="5">
        <f>D15*0.75</f>
        <v>375000</v>
      </c>
      <c r="M15" s="36"/>
    </row>
    <row r="16" spans="1:14" x14ac:dyDescent="0.35">
      <c r="A16" s="25" t="s">
        <v>92</v>
      </c>
      <c r="B16" s="1" t="s">
        <v>24</v>
      </c>
      <c r="C16" s="2" t="s">
        <v>128</v>
      </c>
      <c r="D16" s="3">
        <v>150000</v>
      </c>
      <c r="E16" s="3">
        <v>1700000</v>
      </c>
      <c r="F16" s="3"/>
      <c r="G16" s="5">
        <v>150000</v>
      </c>
      <c r="H16" s="5"/>
      <c r="I16" s="5"/>
      <c r="J16" s="5"/>
      <c r="K16" s="5"/>
      <c r="L16" s="5"/>
      <c r="M16" s="36"/>
    </row>
    <row r="17" spans="1:13" x14ac:dyDescent="0.35">
      <c r="A17" s="26" t="s">
        <v>95</v>
      </c>
      <c r="B17" s="6" t="s">
        <v>28</v>
      </c>
      <c r="C17" s="4" t="s">
        <v>29</v>
      </c>
      <c r="D17" s="3">
        <v>20000</v>
      </c>
      <c r="E17" s="3"/>
      <c r="F17" s="3"/>
      <c r="G17" s="4"/>
      <c r="H17" s="4"/>
      <c r="I17" s="4">
        <v>20000</v>
      </c>
      <c r="J17" s="4"/>
      <c r="K17" s="4"/>
      <c r="L17" s="4"/>
      <c r="M17" s="36"/>
    </row>
    <row r="18" spans="1:13" x14ac:dyDescent="0.35">
      <c r="A18" s="25" t="s">
        <v>97</v>
      </c>
      <c r="B18" s="6" t="s">
        <v>30</v>
      </c>
      <c r="C18" s="4" t="s">
        <v>29</v>
      </c>
      <c r="D18" s="3">
        <v>25000</v>
      </c>
      <c r="E18" s="3"/>
      <c r="F18" s="3"/>
      <c r="G18" s="5"/>
      <c r="H18" s="5"/>
      <c r="I18" s="5">
        <v>25000</v>
      </c>
      <c r="J18" s="5"/>
      <c r="K18" s="5"/>
      <c r="L18" s="5"/>
      <c r="M18" s="36"/>
    </row>
    <row r="19" spans="1:13" x14ac:dyDescent="0.35">
      <c r="A19" s="26" t="s">
        <v>98</v>
      </c>
      <c r="B19" s="6" t="s">
        <v>31</v>
      </c>
      <c r="C19" s="4" t="s">
        <v>29</v>
      </c>
      <c r="D19" s="3">
        <v>25000</v>
      </c>
      <c r="E19" s="3"/>
      <c r="F19" s="3"/>
      <c r="G19" s="5"/>
      <c r="H19" s="5"/>
      <c r="I19" s="5">
        <v>25000</v>
      </c>
      <c r="J19" s="5"/>
      <c r="K19" s="5"/>
      <c r="L19" s="5"/>
      <c r="M19" s="36"/>
    </row>
    <row r="20" spans="1:13" x14ac:dyDescent="0.35">
      <c r="A20" s="25" t="s">
        <v>99</v>
      </c>
      <c r="B20" s="6" t="s">
        <v>32</v>
      </c>
      <c r="C20" s="4" t="s">
        <v>29</v>
      </c>
      <c r="D20" s="3">
        <v>70000</v>
      </c>
      <c r="E20" s="3"/>
      <c r="F20" s="3"/>
      <c r="G20" s="5"/>
      <c r="H20" s="5"/>
      <c r="I20" s="5">
        <v>70000</v>
      </c>
      <c r="J20" s="5"/>
      <c r="K20" s="5"/>
      <c r="L20" s="5"/>
      <c r="M20" s="36"/>
    </row>
    <row r="21" spans="1:13" x14ac:dyDescent="0.35">
      <c r="A21" s="26" t="s">
        <v>96</v>
      </c>
      <c r="B21" s="6" t="s">
        <v>33</v>
      </c>
      <c r="C21" s="4" t="s">
        <v>129</v>
      </c>
      <c r="D21" s="3">
        <v>625000</v>
      </c>
      <c r="E21" s="3"/>
      <c r="F21" s="3"/>
      <c r="G21" s="4"/>
      <c r="H21" s="7"/>
      <c r="I21" s="7">
        <v>625000</v>
      </c>
      <c r="J21" s="7"/>
      <c r="K21" s="7"/>
      <c r="L21" s="4"/>
      <c r="M21" s="36"/>
    </row>
    <row r="22" spans="1:13" x14ac:dyDescent="0.35">
      <c r="A22" s="25" t="s">
        <v>112</v>
      </c>
      <c r="B22" s="6" t="s">
        <v>34</v>
      </c>
      <c r="C22" s="4" t="s">
        <v>35</v>
      </c>
      <c r="D22" s="3">
        <v>159587</v>
      </c>
      <c r="E22" s="3">
        <v>350000</v>
      </c>
      <c r="F22" s="3"/>
      <c r="G22" s="4"/>
      <c r="H22" s="7"/>
      <c r="I22" s="7">
        <v>159587</v>
      </c>
      <c r="J22" s="7"/>
      <c r="K22" s="7"/>
      <c r="L22" s="4"/>
      <c r="M22" s="36"/>
    </row>
    <row r="23" spans="1:13" x14ac:dyDescent="0.35">
      <c r="A23" s="25"/>
      <c r="B23" s="6" t="s">
        <v>140</v>
      </c>
      <c r="C23" s="4"/>
      <c r="D23" s="3"/>
      <c r="E23" s="3">
        <v>250000</v>
      </c>
      <c r="F23" s="3"/>
      <c r="G23" s="4"/>
      <c r="H23" s="7"/>
      <c r="I23" s="7"/>
      <c r="J23" s="7"/>
      <c r="K23" s="7"/>
      <c r="L23" s="4"/>
      <c r="M23" s="36"/>
    </row>
    <row r="24" spans="1:13" x14ac:dyDescent="0.35">
      <c r="A24" s="26"/>
      <c r="B24" s="6" t="s">
        <v>36</v>
      </c>
      <c r="C24" s="4" t="s">
        <v>37</v>
      </c>
      <c r="D24" s="3">
        <v>114949</v>
      </c>
      <c r="E24" s="3"/>
      <c r="F24" s="3"/>
      <c r="G24" s="4"/>
      <c r="H24" s="7"/>
      <c r="I24" s="7">
        <v>114949</v>
      </c>
      <c r="J24" s="7"/>
      <c r="K24" s="7"/>
      <c r="L24" s="4"/>
      <c r="M24" s="36"/>
    </row>
    <row r="25" spans="1:13" x14ac:dyDescent="0.35">
      <c r="A25" s="25"/>
      <c r="B25" s="8" t="s">
        <v>38</v>
      </c>
      <c r="C25" s="4" t="s">
        <v>39</v>
      </c>
      <c r="D25" s="3">
        <v>60000</v>
      </c>
      <c r="E25" s="3"/>
      <c r="F25" s="3"/>
      <c r="G25" s="4"/>
      <c r="H25" s="7">
        <v>60000</v>
      </c>
      <c r="I25" s="7"/>
      <c r="J25" s="7"/>
      <c r="K25" s="7"/>
      <c r="L25" s="4"/>
      <c r="M25" s="36"/>
    </row>
    <row r="26" spans="1:13" ht="23.25" customHeight="1" x14ac:dyDescent="0.35">
      <c r="A26" s="26" t="s">
        <v>117</v>
      </c>
      <c r="B26" s="6" t="s">
        <v>114</v>
      </c>
      <c r="C26" s="4" t="s">
        <v>29</v>
      </c>
      <c r="D26" s="3"/>
      <c r="E26" s="3">
        <v>50000</v>
      </c>
      <c r="F26" s="3"/>
      <c r="G26" s="4"/>
      <c r="H26" s="7"/>
      <c r="I26" s="7"/>
      <c r="J26" s="7"/>
      <c r="K26" s="7"/>
      <c r="L26" s="4"/>
      <c r="M26" s="36"/>
    </row>
    <row r="27" spans="1:13" ht="23.25" customHeight="1" x14ac:dyDescent="0.35">
      <c r="A27" s="26" t="s">
        <v>116</v>
      </c>
      <c r="B27" s="6" t="s">
        <v>115</v>
      </c>
      <c r="C27" s="4" t="s">
        <v>134</v>
      </c>
      <c r="D27" s="3"/>
      <c r="E27" s="3">
        <v>230000</v>
      </c>
      <c r="F27" s="3"/>
      <c r="G27" s="4"/>
      <c r="H27" s="7"/>
      <c r="I27" s="7"/>
      <c r="J27" s="7"/>
      <c r="K27" s="7"/>
      <c r="L27" s="4"/>
      <c r="M27" s="36"/>
    </row>
    <row r="28" spans="1:13" ht="23.25" customHeight="1" x14ac:dyDescent="0.35">
      <c r="A28" s="26" t="s">
        <v>118</v>
      </c>
      <c r="B28" s="6" t="s">
        <v>119</v>
      </c>
      <c r="C28" s="4" t="s">
        <v>134</v>
      </c>
      <c r="D28" s="3"/>
      <c r="E28" s="3">
        <v>230000</v>
      </c>
      <c r="F28" s="3"/>
      <c r="G28" s="4"/>
      <c r="H28" s="7"/>
      <c r="I28" s="7"/>
      <c r="J28" s="7"/>
      <c r="K28" s="7"/>
      <c r="L28" s="4"/>
      <c r="M28" s="36"/>
    </row>
    <row r="29" spans="1:13" ht="23.25" customHeight="1" x14ac:dyDescent="0.35">
      <c r="A29" s="26" t="s">
        <v>120</v>
      </c>
      <c r="B29" s="6" t="s">
        <v>121</v>
      </c>
      <c r="C29" s="4" t="s">
        <v>138</v>
      </c>
      <c r="D29" s="3"/>
      <c r="E29" s="3">
        <v>430000</v>
      </c>
      <c r="F29" s="3"/>
      <c r="G29" s="4"/>
      <c r="H29" s="7"/>
      <c r="I29" s="7"/>
      <c r="J29" s="7"/>
      <c r="K29" s="7"/>
      <c r="L29" s="4"/>
      <c r="M29" s="36"/>
    </row>
    <row r="30" spans="1:13" ht="23.25" customHeight="1" x14ac:dyDescent="0.35">
      <c r="A30" s="26"/>
      <c r="B30" s="6" t="s">
        <v>131</v>
      </c>
      <c r="C30" s="4" t="s">
        <v>139</v>
      </c>
      <c r="D30" s="3"/>
      <c r="E30" s="3">
        <v>750000</v>
      </c>
      <c r="F30" s="3"/>
      <c r="G30" s="4"/>
      <c r="H30" s="7"/>
      <c r="I30" s="7"/>
      <c r="J30" s="7"/>
      <c r="K30" s="7"/>
      <c r="L30" s="4"/>
      <c r="M30" s="36"/>
    </row>
    <row r="31" spans="1:13" ht="23.25" customHeight="1" x14ac:dyDescent="0.35">
      <c r="A31" s="26"/>
      <c r="B31" s="6" t="s">
        <v>135</v>
      </c>
      <c r="C31" s="4" t="s">
        <v>136</v>
      </c>
      <c r="D31" s="3"/>
      <c r="E31" s="3">
        <v>2000000</v>
      </c>
      <c r="F31" s="3"/>
      <c r="G31" s="4"/>
      <c r="H31" s="7"/>
      <c r="I31" s="7"/>
      <c r="J31" s="7"/>
      <c r="K31" s="7"/>
      <c r="L31" s="4"/>
      <c r="M31" s="36"/>
    </row>
    <row r="32" spans="1:13" ht="23.25" customHeight="1" x14ac:dyDescent="0.35">
      <c r="A32" s="26" t="s">
        <v>122</v>
      </c>
      <c r="B32" s="6" t="s">
        <v>132</v>
      </c>
      <c r="C32" s="2" t="s">
        <v>128</v>
      </c>
      <c r="D32" s="3"/>
      <c r="E32" s="3"/>
      <c r="F32" s="3">
        <v>150000</v>
      </c>
      <c r="G32" s="4"/>
      <c r="H32" s="7"/>
      <c r="I32" s="7"/>
      <c r="J32" s="7"/>
      <c r="K32" s="7"/>
      <c r="L32" s="4"/>
      <c r="M32" s="36"/>
    </row>
    <row r="33" spans="1:13" ht="23.25" customHeight="1" x14ac:dyDescent="0.35">
      <c r="A33" s="26" t="s">
        <v>123</v>
      </c>
      <c r="B33" s="6" t="s">
        <v>130</v>
      </c>
      <c r="C33" s="4" t="s">
        <v>137</v>
      </c>
      <c r="D33" s="3"/>
      <c r="E33" s="3"/>
      <c r="F33" s="3">
        <v>240000</v>
      </c>
      <c r="G33" s="4"/>
      <c r="H33" s="7"/>
      <c r="I33" s="7"/>
      <c r="J33" s="7"/>
      <c r="K33" s="7"/>
      <c r="L33" s="4"/>
      <c r="M33" s="36"/>
    </row>
    <row r="34" spans="1:13" x14ac:dyDescent="0.35">
      <c r="A34" s="27"/>
      <c r="B34" s="6"/>
      <c r="C34" s="16" t="s">
        <v>68</v>
      </c>
      <c r="D34" s="15">
        <f t="shared" ref="D34:H34" si="1">SUM(D2:D33)</f>
        <v>8301536</v>
      </c>
      <c r="E34" s="15">
        <f t="shared" si="1"/>
        <v>6975000</v>
      </c>
      <c r="F34" s="15">
        <f t="shared" si="1"/>
        <v>6390000</v>
      </c>
      <c r="G34" s="15">
        <f t="shared" si="1"/>
        <v>1850000</v>
      </c>
      <c r="H34" s="15">
        <f t="shared" si="1"/>
        <v>560000</v>
      </c>
      <c r="I34" s="15">
        <f>SUM(I2:I33)</f>
        <v>4411536</v>
      </c>
      <c r="J34" s="15">
        <f t="shared" ref="J34" si="2">SUM(J2:J33)</f>
        <v>280000</v>
      </c>
      <c r="K34" s="15">
        <f t="shared" ref="K34" si="3">SUM(K2:K33)</f>
        <v>0</v>
      </c>
      <c r="L34" s="15">
        <f>SUM(L3:L25)</f>
        <v>1200000</v>
      </c>
      <c r="M34" s="40"/>
    </row>
    <row r="35" spans="1:13" x14ac:dyDescent="0.35">
      <c r="A35" s="10"/>
      <c r="B35" s="10" t="s">
        <v>40</v>
      </c>
      <c r="C35" s="10" t="s">
        <v>1</v>
      </c>
      <c r="D35" s="42">
        <v>2026</v>
      </c>
      <c r="E35" s="42">
        <v>2027</v>
      </c>
      <c r="F35" s="42">
        <v>2028</v>
      </c>
      <c r="G35" s="10"/>
      <c r="H35" s="10"/>
      <c r="I35" s="10" t="s">
        <v>3</v>
      </c>
      <c r="J35" s="10"/>
      <c r="K35" s="10"/>
      <c r="L35" s="10"/>
      <c r="M35" s="10" t="s">
        <v>6</v>
      </c>
    </row>
    <row r="36" spans="1:13" x14ac:dyDescent="0.35">
      <c r="A36" s="45"/>
      <c r="B36" s="45" t="s">
        <v>144</v>
      </c>
      <c r="C36" s="56" t="s">
        <v>41</v>
      </c>
      <c r="D36" s="56">
        <v>173971</v>
      </c>
      <c r="E36" s="56"/>
      <c r="F36" s="56"/>
      <c r="G36" s="56"/>
      <c r="H36" s="56"/>
      <c r="I36" s="56">
        <v>173971</v>
      </c>
      <c r="J36" s="45"/>
      <c r="K36" s="45"/>
      <c r="L36" s="45"/>
      <c r="M36" s="45"/>
    </row>
    <row r="37" spans="1:13" x14ac:dyDescent="0.35">
      <c r="A37" s="29"/>
      <c r="B37" s="13"/>
      <c r="C37" s="16" t="s">
        <v>68</v>
      </c>
      <c r="D37" s="43">
        <f>D36</f>
        <v>173971</v>
      </c>
      <c r="E37" s="43">
        <f t="shared" ref="E37:L37" si="4">E36</f>
        <v>0</v>
      </c>
      <c r="F37" s="43">
        <f t="shared" si="4"/>
        <v>0</v>
      </c>
      <c r="G37" s="43">
        <f t="shared" si="4"/>
        <v>0</v>
      </c>
      <c r="H37" s="43">
        <f t="shared" si="4"/>
        <v>0</v>
      </c>
      <c r="I37" s="43">
        <f t="shared" si="4"/>
        <v>173971</v>
      </c>
      <c r="J37" s="43">
        <f t="shared" si="4"/>
        <v>0</v>
      </c>
      <c r="K37" s="43">
        <f t="shared" si="4"/>
        <v>0</v>
      </c>
      <c r="L37" s="43">
        <f t="shared" si="4"/>
        <v>0</v>
      </c>
      <c r="M37" s="41"/>
    </row>
    <row r="38" spans="1:13" s="39" customFormat="1" ht="36.75" customHeight="1" x14ac:dyDescent="0.35">
      <c r="A38" s="28"/>
      <c r="B38" s="10" t="s">
        <v>40</v>
      </c>
      <c r="C38" s="10" t="s">
        <v>1</v>
      </c>
      <c r="D38" s="42">
        <v>2026</v>
      </c>
      <c r="E38" s="42">
        <v>2027</v>
      </c>
      <c r="F38" s="42">
        <v>2028</v>
      </c>
      <c r="G38" s="10" t="s">
        <v>42</v>
      </c>
      <c r="H38" s="10" t="s">
        <v>43</v>
      </c>
      <c r="I38" s="10" t="s">
        <v>3</v>
      </c>
      <c r="J38" s="10" t="s">
        <v>44</v>
      </c>
      <c r="K38" s="10" t="s">
        <v>45</v>
      </c>
      <c r="L38" s="10" t="s">
        <v>46</v>
      </c>
      <c r="M38" s="37" t="s">
        <v>6</v>
      </c>
    </row>
    <row r="39" spans="1:13" x14ac:dyDescent="0.35">
      <c r="A39" s="30" t="s">
        <v>113</v>
      </c>
      <c r="B39" s="14" t="s">
        <v>47</v>
      </c>
      <c r="C39" s="2" t="s">
        <v>141</v>
      </c>
      <c r="D39" s="3">
        <v>129000</v>
      </c>
      <c r="E39" s="3">
        <v>54000</v>
      </c>
      <c r="F39" s="3"/>
      <c r="G39" s="5">
        <v>129000</v>
      </c>
      <c r="H39" s="5"/>
      <c r="I39" s="5"/>
      <c r="J39" s="5"/>
      <c r="K39" s="5"/>
      <c r="L39" s="5"/>
      <c r="M39" s="35" t="s">
        <v>48</v>
      </c>
    </row>
    <row r="40" spans="1:13" x14ac:dyDescent="0.35">
      <c r="A40" s="25" t="s">
        <v>100</v>
      </c>
      <c r="B40" s="1" t="s">
        <v>49</v>
      </c>
      <c r="C40" s="2" t="s">
        <v>141</v>
      </c>
      <c r="D40" s="2">
        <v>120000</v>
      </c>
      <c r="E40" s="3">
        <v>35000</v>
      </c>
      <c r="F40" s="3"/>
      <c r="G40" s="4"/>
      <c r="H40" s="4"/>
      <c r="I40" s="4">
        <v>120000</v>
      </c>
      <c r="J40" s="4"/>
      <c r="K40" s="4"/>
      <c r="L40" s="4"/>
      <c r="M40" s="35"/>
    </row>
    <row r="41" spans="1:13" x14ac:dyDescent="0.35">
      <c r="A41" s="26" t="s">
        <v>101</v>
      </c>
      <c r="B41" s="1" t="s">
        <v>50</v>
      </c>
      <c r="C41" s="2" t="s">
        <v>145</v>
      </c>
      <c r="D41" s="3">
        <v>260000</v>
      </c>
      <c r="E41" s="3"/>
      <c r="F41" s="3"/>
      <c r="G41" s="5"/>
      <c r="H41" s="5"/>
      <c r="I41" s="5">
        <v>260000</v>
      </c>
      <c r="J41" s="5"/>
      <c r="K41" s="5"/>
      <c r="L41" s="5"/>
      <c r="M41" s="35" t="s">
        <v>51</v>
      </c>
    </row>
    <row r="42" spans="1:13" x14ac:dyDescent="0.35">
      <c r="A42" s="31" t="s">
        <v>102</v>
      </c>
      <c r="B42" s="1" t="s">
        <v>52</v>
      </c>
      <c r="C42" s="2" t="s">
        <v>141</v>
      </c>
      <c r="D42" s="11">
        <v>52000</v>
      </c>
      <c r="E42" s="3"/>
      <c r="F42" s="3"/>
      <c r="G42" s="5"/>
      <c r="H42" s="5"/>
      <c r="I42" s="5">
        <v>52000</v>
      </c>
      <c r="J42" s="5"/>
      <c r="K42" s="5"/>
      <c r="L42" s="5"/>
      <c r="M42" s="35"/>
    </row>
    <row r="43" spans="1:13" x14ac:dyDescent="0.35">
      <c r="A43" s="31" t="s">
        <v>103</v>
      </c>
      <c r="B43" s="1" t="s">
        <v>53</v>
      </c>
      <c r="C43" s="2" t="s">
        <v>54</v>
      </c>
      <c r="D43" s="3"/>
      <c r="E43" s="3">
        <v>70000</v>
      </c>
      <c r="F43" s="3"/>
      <c r="G43" s="5"/>
      <c r="H43" s="5"/>
      <c r="I43" s="5"/>
      <c r="J43" s="5"/>
      <c r="K43" s="5"/>
      <c r="L43" s="5"/>
      <c r="M43" s="35" t="s">
        <v>55</v>
      </c>
    </row>
    <row r="44" spans="1:13" x14ac:dyDescent="0.35">
      <c r="A44" s="31" t="s">
        <v>104</v>
      </c>
      <c r="B44" s="14" t="s">
        <v>56</v>
      </c>
      <c r="C44" s="11" t="s">
        <v>57</v>
      </c>
      <c r="D44" s="3">
        <v>171000</v>
      </c>
      <c r="E44" s="3"/>
      <c r="F44" s="3"/>
      <c r="G44" s="5"/>
      <c r="H44" s="5">
        <v>100000</v>
      </c>
      <c r="I44" s="5">
        <f>D44-J44-H44</f>
        <v>44298</v>
      </c>
      <c r="J44" s="5">
        <v>26702</v>
      </c>
      <c r="K44" s="5"/>
      <c r="L44" s="5"/>
      <c r="M44" s="35" t="s">
        <v>48</v>
      </c>
    </row>
    <row r="45" spans="1:13" x14ac:dyDescent="0.35">
      <c r="A45" s="31" t="s">
        <v>105</v>
      </c>
      <c r="B45" s="14" t="s">
        <v>58</v>
      </c>
      <c r="C45" s="11" t="s">
        <v>59</v>
      </c>
      <c r="D45" s="3"/>
      <c r="E45" s="3">
        <v>189000</v>
      </c>
      <c r="F45" s="3">
        <v>189000</v>
      </c>
      <c r="G45" s="5"/>
      <c r="H45" s="5"/>
      <c r="I45" s="5"/>
      <c r="J45" s="5"/>
      <c r="K45" s="5"/>
      <c r="L45" s="5"/>
      <c r="M45" s="35"/>
    </row>
    <row r="46" spans="1:13" x14ac:dyDescent="0.35">
      <c r="A46" s="31" t="s">
        <v>106</v>
      </c>
      <c r="B46" s="14" t="s">
        <v>60</v>
      </c>
      <c r="C46" s="11" t="s">
        <v>61</v>
      </c>
      <c r="D46" s="3">
        <v>200000</v>
      </c>
      <c r="E46" s="3"/>
      <c r="F46" s="3"/>
      <c r="G46" s="5"/>
      <c r="H46" s="5"/>
      <c r="I46" s="5">
        <f>D46-K46</f>
        <v>29760</v>
      </c>
      <c r="J46" s="5"/>
      <c r="K46" s="5">
        <v>170240</v>
      </c>
      <c r="L46" s="5"/>
      <c r="M46" s="35" t="s">
        <v>48</v>
      </c>
    </row>
    <row r="47" spans="1:13" x14ac:dyDescent="0.35">
      <c r="A47" s="31" t="s">
        <v>107</v>
      </c>
      <c r="B47" s="14" t="s">
        <v>62</v>
      </c>
      <c r="C47" s="11" t="s">
        <v>63</v>
      </c>
      <c r="D47" s="3">
        <v>120000</v>
      </c>
      <c r="E47" s="3"/>
      <c r="F47" s="3">
        <v>95000</v>
      </c>
      <c r="G47" s="5"/>
      <c r="H47" s="5"/>
      <c r="I47" s="5">
        <v>30000</v>
      </c>
      <c r="J47" s="5">
        <v>90000</v>
      </c>
      <c r="K47" s="5"/>
      <c r="L47" s="5"/>
      <c r="M47" s="35" t="s">
        <v>64</v>
      </c>
    </row>
    <row r="48" spans="1:13" x14ac:dyDescent="0.35">
      <c r="A48" s="31"/>
      <c r="B48" s="14" t="s">
        <v>133</v>
      </c>
      <c r="C48" s="11"/>
      <c r="D48" s="3"/>
      <c r="E48" s="3">
        <v>700000</v>
      </c>
      <c r="F48" s="3"/>
      <c r="G48" s="5"/>
      <c r="H48" s="5"/>
      <c r="I48" s="5"/>
      <c r="J48" s="5"/>
      <c r="K48" s="5"/>
      <c r="L48" s="5"/>
      <c r="M48" s="35"/>
    </row>
    <row r="49" spans="1:13" x14ac:dyDescent="0.35">
      <c r="A49" s="31" t="s">
        <v>108</v>
      </c>
      <c r="B49" s="14" t="s">
        <v>65</v>
      </c>
      <c r="C49" s="11" t="s">
        <v>66</v>
      </c>
      <c r="D49" s="3">
        <v>320000</v>
      </c>
      <c r="E49" s="3">
        <v>625000</v>
      </c>
      <c r="F49" s="3">
        <v>125000</v>
      </c>
      <c r="G49" s="5"/>
      <c r="H49" s="5">
        <v>100000</v>
      </c>
      <c r="I49" s="5">
        <f>D49-L49-H49</f>
        <v>44731</v>
      </c>
      <c r="J49" s="5"/>
      <c r="K49" s="5"/>
      <c r="L49" s="5">
        <v>175269</v>
      </c>
      <c r="M49" s="35" t="s">
        <v>67</v>
      </c>
    </row>
    <row r="50" spans="1:13" x14ac:dyDescent="0.35">
      <c r="A50" s="31" t="s">
        <v>124</v>
      </c>
      <c r="B50" s="14" t="s">
        <v>126</v>
      </c>
      <c r="C50" s="11"/>
      <c r="D50" s="3"/>
      <c r="E50" s="3">
        <v>363109</v>
      </c>
      <c r="F50" s="3"/>
      <c r="G50" s="5"/>
      <c r="H50" s="5"/>
      <c r="I50" s="5"/>
      <c r="J50" s="5"/>
      <c r="K50" s="5"/>
      <c r="L50" s="5"/>
      <c r="M50" s="35"/>
    </row>
    <row r="51" spans="1:13" x14ac:dyDescent="0.35">
      <c r="A51" s="31" t="s">
        <v>125</v>
      </c>
      <c r="B51" s="14" t="s">
        <v>127</v>
      </c>
      <c r="C51" s="11"/>
      <c r="D51" s="3"/>
      <c r="E51" s="3">
        <v>55000</v>
      </c>
      <c r="F51" s="3">
        <v>35000</v>
      </c>
      <c r="G51" s="5"/>
      <c r="H51" s="5"/>
      <c r="I51" s="5"/>
      <c r="J51" s="5"/>
      <c r="K51" s="5"/>
      <c r="L51" s="5"/>
      <c r="M51" s="35"/>
    </row>
    <row r="52" spans="1:13" x14ac:dyDescent="0.35">
      <c r="A52" s="32"/>
      <c r="B52" s="6"/>
      <c r="C52" s="17" t="s">
        <v>68</v>
      </c>
      <c r="D52" s="15">
        <f>D39+D40+D41+D42+D43+D44+D45+D46+D47+D49</f>
        <v>1372000</v>
      </c>
      <c r="E52" s="15">
        <f t="shared" ref="E52:L52" si="5">SUM(E39:E51)</f>
        <v>2091109</v>
      </c>
      <c r="F52" s="15">
        <f t="shared" si="5"/>
        <v>444000</v>
      </c>
      <c r="G52" s="15">
        <f t="shared" si="5"/>
        <v>129000</v>
      </c>
      <c r="H52" s="15">
        <f t="shared" si="5"/>
        <v>200000</v>
      </c>
      <c r="I52" s="15">
        <f t="shared" si="5"/>
        <v>580789</v>
      </c>
      <c r="J52" s="15">
        <f t="shared" si="5"/>
        <v>116702</v>
      </c>
      <c r="K52" s="15">
        <f t="shared" si="5"/>
        <v>170240</v>
      </c>
      <c r="L52" s="15">
        <f t="shared" si="5"/>
        <v>175269</v>
      </c>
      <c r="M52" s="44"/>
    </row>
    <row r="53" spans="1:13" s="39" customFormat="1" x14ac:dyDescent="0.35">
      <c r="A53" s="28"/>
      <c r="B53" s="10" t="s">
        <v>40</v>
      </c>
      <c r="C53" s="10" t="s">
        <v>1</v>
      </c>
      <c r="D53" s="42">
        <v>2026</v>
      </c>
      <c r="E53" s="42">
        <v>2027</v>
      </c>
      <c r="F53" s="42">
        <v>2028</v>
      </c>
      <c r="G53" s="10"/>
      <c r="H53" s="10"/>
      <c r="I53" s="10" t="s">
        <v>3</v>
      </c>
      <c r="J53" s="10"/>
      <c r="K53" s="10"/>
      <c r="L53" s="10"/>
      <c r="M53" s="37" t="s">
        <v>6</v>
      </c>
    </row>
    <row r="54" spans="1:13" x14ac:dyDescent="0.35">
      <c r="A54" s="30" t="s">
        <v>109</v>
      </c>
      <c r="B54" s="1" t="s">
        <v>69</v>
      </c>
      <c r="C54" s="2" t="s">
        <v>70</v>
      </c>
      <c r="D54" s="3">
        <v>82240</v>
      </c>
      <c r="E54" s="3"/>
      <c r="F54" s="3"/>
      <c r="G54" s="12"/>
      <c r="H54" s="12"/>
      <c r="I54" s="5">
        <v>82240</v>
      </c>
      <c r="J54" s="5"/>
      <c r="K54" s="12"/>
      <c r="L54" s="12"/>
      <c r="M54" s="35"/>
    </row>
    <row r="55" spans="1:13" x14ac:dyDescent="0.35">
      <c r="A55" s="26" t="s">
        <v>110</v>
      </c>
      <c r="B55" s="1" t="s">
        <v>71</v>
      </c>
      <c r="C55" s="2" t="s">
        <v>72</v>
      </c>
      <c r="D55" s="3">
        <v>71762</v>
      </c>
      <c r="E55" s="3"/>
      <c r="F55" s="3"/>
      <c r="G55" s="5"/>
      <c r="H55" s="5"/>
      <c r="I55" s="5">
        <v>71762</v>
      </c>
      <c r="J55" s="5"/>
      <c r="K55" s="5"/>
      <c r="L55" s="5"/>
      <c r="M55" s="35"/>
    </row>
    <row r="56" spans="1:13" x14ac:dyDescent="0.35">
      <c r="A56" s="26"/>
      <c r="B56" s="6"/>
      <c r="C56" s="17" t="s">
        <v>68</v>
      </c>
      <c r="D56" s="15">
        <f>SUM(D54:D55)</f>
        <v>154002</v>
      </c>
      <c r="E56" s="15"/>
      <c r="F56" s="15"/>
      <c r="G56" s="15"/>
      <c r="H56" s="15"/>
      <c r="I56" s="15">
        <f>SUM(I54:I55)</f>
        <v>154002</v>
      </c>
      <c r="J56" s="15"/>
      <c r="K56" s="15"/>
      <c r="L56" s="15"/>
      <c r="M56" s="38"/>
    </row>
    <row r="57" spans="1:13" x14ac:dyDescent="0.35">
      <c r="A57" s="28"/>
      <c r="B57" s="10" t="s">
        <v>40</v>
      </c>
      <c r="C57" s="10" t="s">
        <v>1</v>
      </c>
      <c r="D57" s="42">
        <v>2026</v>
      </c>
      <c r="E57" s="42">
        <v>2027</v>
      </c>
      <c r="F57" s="42">
        <v>2028</v>
      </c>
      <c r="G57" s="10"/>
      <c r="H57" s="10"/>
      <c r="I57" s="10" t="s">
        <v>3</v>
      </c>
      <c r="J57" s="10"/>
      <c r="K57" s="10"/>
      <c r="L57" s="10"/>
      <c r="M57" s="37" t="s">
        <v>6</v>
      </c>
    </row>
    <row r="58" spans="1:13" x14ac:dyDescent="0.35">
      <c r="A58" s="30"/>
      <c r="B58" s="1" t="s">
        <v>73</v>
      </c>
      <c r="C58" s="2" t="s">
        <v>74</v>
      </c>
      <c r="D58" s="3">
        <v>24500</v>
      </c>
      <c r="E58" s="3"/>
      <c r="F58" s="3"/>
      <c r="G58" s="12"/>
      <c r="H58" s="12"/>
      <c r="I58" s="5">
        <v>24500</v>
      </c>
      <c r="J58" s="5"/>
      <c r="K58" s="12"/>
      <c r="L58" s="12"/>
      <c r="M58" s="35"/>
    </row>
    <row r="59" spans="1:13" x14ac:dyDescent="0.35">
      <c r="A59" s="26"/>
      <c r="B59" s="1" t="s">
        <v>75</v>
      </c>
      <c r="C59" s="2" t="s">
        <v>76</v>
      </c>
      <c r="D59" s="3">
        <v>30661</v>
      </c>
      <c r="E59" s="3"/>
      <c r="F59" s="3"/>
      <c r="G59" s="5"/>
      <c r="H59" s="5"/>
      <c r="I59" s="5">
        <v>30661</v>
      </c>
      <c r="J59" s="5"/>
      <c r="K59" s="5"/>
      <c r="L59" s="5"/>
      <c r="M59" s="35"/>
    </row>
    <row r="60" spans="1:13" x14ac:dyDescent="0.35">
      <c r="A60" s="26"/>
      <c r="B60" s="6"/>
      <c r="C60" s="17" t="s">
        <v>68</v>
      </c>
      <c r="D60" s="15">
        <f>SUM(D58:D59)</f>
        <v>55161</v>
      </c>
      <c r="E60" s="15"/>
      <c r="F60" s="15"/>
      <c r="G60" s="15"/>
      <c r="H60" s="15"/>
      <c r="I60" s="15">
        <f>SUM(I58:I59)</f>
        <v>55161</v>
      </c>
      <c r="J60" s="15"/>
      <c r="K60" s="15"/>
      <c r="L60" s="15"/>
      <c r="M60" s="38"/>
    </row>
    <row r="61" spans="1:13" x14ac:dyDescent="0.35">
      <c r="A61" s="25"/>
      <c r="B61" s="1"/>
      <c r="C61" s="2"/>
      <c r="D61" s="3"/>
      <c r="E61" s="3"/>
      <c r="F61" s="3"/>
      <c r="G61" s="4"/>
      <c r="H61" s="4"/>
      <c r="I61" s="4"/>
      <c r="J61" s="4"/>
      <c r="K61" s="4"/>
      <c r="L61" s="4"/>
      <c r="M61" s="36"/>
    </row>
    <row r="62" spans="1:13" x14ac:dyDescent="0.35">
      <c r="A62" s="25"/>
      <c r="B62" s="1"/>
      <c r="C62" s="2"/>
      <c r="D62" s="3"/>
      <c r="E62" s="3"/>
      <c r="F62" s="3"/>
      <c r="G62" s="4"/>
      <c r="H62" s="4"/>
      <c r="I62" s="4"/>
      <c r="J62" s="4"/>
      <c r="K62" s="4"/>
      <c r="L62" s="4"/>
      <c r="M62" s="36"/>
    </row>
    <row r="63" spans="1:13" ht="18.600000000000001" thickBot="1" x14ac:dyDescent="0.4">
      <c r="A63" s="46"/>
      <c r="B63" s="47"/>
      <c r="C63" s="48"/>
      <c r="D63" s="49">
        <f>D60+D56+D52+D37+D34</f>
        <v>10056670</v>
      </c>
      <c r="E63" s="49">
        <f t="shared" ref="E63:L63" si="6">E60+E56+E52+E37+E34</f>
        <v>9066109</v>
      </c>
      <c r="F63" s="49">
        <f t="shared" si="6"/>
        <v>6834000</v>
      </c>
      <c r="G63" s="49">
        <f t="shared" si="6"/>
        <v>1979000</v>
      </c>
      <c r="H63" s="49">
        <f t="shared" si="6"/>
        <v>760000</v>
      </c>
      <c r="I63" s="49">
        <f t="shared" si="6"/>
        <v>5375459</v>
      </c>
      <c r="J63" s="49">
        <f t="shared" si="6"/>
        <v>396702</v>
      </c>
      <c r="K63" s="49">
        <f t="shared" si="6"/>
        <v>170240</v>
      </c>
      <c r="L63" s="49">
        <f t="shared" si="6"/>
        <v>1375269</v>
      </c>
      <c r="M63" s="50"/>
    </row>
    <row r="64" spans="1:13" x14ac:dyDescent="0.35">
      <c r="A64" s="51"/>
      <c r="C64" s="52"/>
      <c r="D64" s="53"/>
      <c r="E64" s="53"/>
      <c r="F64" s="53"/>
      <c r="G64" s="9"/>
      <c r="H64" s="9"/>
      <c r="I64" s="9"/>
      <c r="J64" s="9"/>
      <c r="K64" s="9"/>
      <c r="L64" s="9"/>
    </row>
    <row r="65" spans="1:12" x14ac:dyDescent="0.35">
      <c r="A65" s="51"/>
      <c r="C65" s="52"/>
      <c r="D65" s="53"/>
      <c r="E65" s="53"/>
      <c r="F65" s="53"/>
      <c r="G65" s="9"/>
      <c r="H65" s="9"/>
      <c r="I65" s="9"/>
      <c r="J65" s="9"/>
      <c r="K65" s="9"/>
      <c r="L65" s="9"/>
    </row>
    <row r="66" spans="1:12" x14ac:dyDescent="0.35">
      <c r="A66" s="51"/>
      <c r="C66" s="52"/>
      <c r="D66" s="53"/>
      <c r="E66" s="53"/>
      <c r="F66" s="53"/>
      <c r="G66" s="9"/>
      <c r="H66" s="9"/>
      <c r="I66" s="9"/>
      <c r="J66" s="9"/>
      <c r="K66" s="9"/>
      <c r="L66" s="9"/>
    </row>
    <row r="67" spans="1:12" x14ac:dyDescent="0.35">
      <c r="A67" s="51"/>
      <c r="B67" s="54" t="s">
        <v>77</v>
      </c>
      <c r="C67" s="52"/>
      <c r="D67" s="53"/>
      <c r="E67" s="53"/>
      <c r="F67" s="53"/>
      <c r="G67" s="9"/>
      <c r="H67" s="9"/>
      <c r="I67" s="9"/>
      <c r="J67" s="9"/>
      <c r="K67" s="9"/>
      <c r="L67" s="9"/>
    </row>
    <row r="68" spans="1:12" x14ac:dyDescent="0.35">
      <c r="A68" s="51"/>
      <c r="B68" s="54" t="s">
        <v>78</v>
      </c>
      <c r="C68" s="52"/>
      <c r="D68" s="53"/>
      <c r="E68" s="53"/>
      <c r="F68" s="53"/>
      <c r="G68" s="9"/>
      <c r="H68" s="9"/>
      <c r="I68" s="9"/>
      <c r="J68" s="9"/>
      <c r="K68" s="9"/>
      <c r="L68" s="9"/>
    </row>
    <row r="69" spans="1:12" x14ac:dyDescent="0.35">
      <c r="A69" s="51"/>
      <c r="B69" s="54" t="s">
        <v>79</v>
      </c>
      <c r="C69" s="52"/>
      <c r="D69" s="53"/>
      <c r="E69" s="53"/>
      <c r="F69" s="53"/>
      <c r="G69" s="9"/>
      <c r="H69" s="9"/>
      <c r="I69" s="9"/>
      <c r="J69" s="9"/>
      <c r="K69" s="9"/>
      <c r="L69" s="9"/>
    </row>
    <row r="70" spans="1:12" x14ac:dyDescent="0.35">
      <c r="B70" s="54" t="s">
        <v>80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12" x14ac:dyDescent="0.35">
      <c r="B71" s="54" t="s">
        <v>81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</row>
  </sheetData>
  <sheetProtection algorithmName="SHA-512" hashValue="0hEi035Q/Vvv0/DydZ79RKgnBXoX3QlDmSRE5vrhKaiPZTiiwatf+If/Ev74LwrpYzPHCYfZ0p1s9ovEU0gEkQ==" saltValue="PB4PZILzb1nDlO54szC6dQ==" spinCount="100000" sheet="1" objects="1" scenarios="1" formatColumns="0" formatRows="0" sort="0" autoFilter="0"/>
  <pageMargins left="0.7" right="0.7" top="0.75" bottom="0.75" header="0.3" footer="0.3"/>
  <pageSetup paperSize="3" scale="36" orientation="landscape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Chartrand-Dubois</dc:creator>
  <cp:lastModifiedBy>Patricia De Grandpre</cp:lastModifiedBy>
  <cp:lastPrinted>2026-01-23T15:40:02Z</cp:lastPrinted>
  <dcterms:created xsi:type="dcterms:W3CDTF">2026-01-21T18:46:16Z</dcterms:created>
  <dcterms:modified xsi:type="dcterms:W3CDTF">2026-01-27T04:34:30Z</dcterms:modified>
</cp:coreProperties>
</file>